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BuÇalışmaKitabı" defaultThemeVersion="124226"/>
  <mc:AlternateContent xmlns:mc="http://schemas.openxmlformats.org/markup-compatibility/2006">
    <mc:Choice Requires="x15">
      <x15ac:absPath xmlns:x15ac="http://schemas.microsoft.com/office/spreadsheetml/2010/11/ac" url="C:\Users\Levent Koç\Desktop\"/>
    </mc:Choice>
  </mc:AlternateContent>
  <bookViews>
    <workbookView xWindow="0" yWindow="0" windowWidth="19200" windowHeight="7770" tabRatio="629" firstSheet="1" activeTab="1"/>
  </bookViews>
  <sheets>
    <sheet name="Program Adları ve Fiyatları" sheetId="4" state="hidden" r:id="rId1"/>
    <sheet name="Taahhütname" sheetId="6" r:id="rId2"/>
  </sheets>
  <definedNames>
    <definedName name="_xlnm.Print_Area" localSheetId="1">Taahhütname!$A$1:$H$51</definedName>
  </definedNames>
  <calcPr calcId="152511"/>
</workbook>
</file>

<file path=xl/calcChain.xml><?xml version="1.0" encoding="utf-8"?>
<calcChain xmlns="http://schemas.openxmlformats.org/spreadsheetml/2006/main">
  <c r="F7" i="4" l="1"/>
  <c r="A6" i="6" l="1"/>
  <c r="M1" i="6"/>
  <c r="K6" i="6" l="1"/>
  <c r="M2" i="6" s="1"/>
  <c r="G8" i="4" l="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7" i="4"/>
  <c r="C30" i="6" l="1"/>
  <c r="B45" i="6"/>
  <c r="B23" i="6"/>
  <c r="E40" i="4" l="1"/>
  <c r="E39" i="4"/>
  <c r="E38" i="4"/>
  <c r="E37" i="4"/>
  <c r="E36" i="4"/>
  <c r="E35" i="4"/>
  <c r="K7" i="6" s="1"/>
  <c r="K9" i="6" s="1"/>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K8" i="6" l="1"/>
  <c r="C33" i="6"/>
  <c r="K10" i="6"/>
  <c r="C34" i="6" s="1"/>
  <c r="K11" i="6" l="1"/>
  <c r="C23" i="6" s="1"/>
  <c r="C24" i="6" s="1"/>
  <c r="C25" i="6" s="1"/>
  <c r="C26" i="6" s="1"/>
  <c r="C27" i="6" s="1"/>
  <c r="C28" i="6" s="1"/>
  <c r="C29" i="6" s="1"/>
  <c r="C35" i="6"/>
  <c r="C31" i="6" l="1"/>
  <c r="C36" i="6" s="1"/>
</calcChain>
</file>

<file path=xl/sharedStrings.xml><?xml version="1.0" encoding="utf-8"?>
<sst xmlns="http://schemas.openxmlformats.org/spreadsheetml/2006/main" count="90" uniqueCount="87">
  <si>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</si>
  <si>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</si>
  <si>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</si>
  <si>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</si>
  <si>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</si>
  <si>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</si>
  <si>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</si>
  <si>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</si>
  <si>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</si>
  <si>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</si>
  <si>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</si>
  <si>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</si>
  <si>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</si>
  <si>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</si>
  <si>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</si>
  <si>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</si>
  <si>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</si>
  <si>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</si>
  <si>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</si>
  <si>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</si>
  <si>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</si>
  <si>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</si>
  <si>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</si>
  <si>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</si>
  <si>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</si>
  <si>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PEŞİN</t>
  </si>
  <si>
    <t>KREDİ KART NO :</t>
  </si>
  <si>
    <t>SON KULL.TRH. :</t>
  </si>
  <si>
    <t>GÜVENLİK NO:</t>
  </si>
  <si>
    <t>KREDİ KARTI M.O.</t>
  </si>
  <si>
    <t>ÖĞRENCİNİN OKUL NUMARASI :</t>
  </si>
  <si>
    <t>Aşçılık</t>
  </si>
  <si>
    <t>Hazırlık</t>
  </si>
  <si>
    <t>Adalet</t>
  </si>
  <si>
    <t>Ağız ve Diş Sağlığı</t>
  </si>
  <si>
    <t>Ameliyathane Hizmetleri</t>
  </si>
  <si>
    <t>Anestezi</t>
  </si>
  <si>
    <t>Ceza İnfaz ve Güvenlik Hizmetleri</t>
  </si>
  <si>
    <t>Çocuk Gelişimi</t>
  </si>
  <si>
    <t>Çocuk Gelişimi (Uzaktan Öğretim)</t>
  </si>
  <si>
    <t>Diş Protez Teknolojisi</t>
  </si>
  <si>
    <t>Diyaliz (Türkçe)</t>
  </si>
  <si>
    <t>Diyaliz</t>
  </si>
  <si>
    <t>Elektronörofizyoloji</t>
  </si>
  <si>
    <t>Fizyoterapi</t>
  </si>
  <si>
    <t>İlk ve Acil Yardım</t>
  </si>
  <si>
    <t>Odyometri</t>
  </si>
  <si>
    <t>Optisyenlik</t>
  </si>
  <si>
    <t>Patoloji Laboratuvar Teknikleri</t>
  </si>
  <si>
    <t>Sağlık Turizmi İşletmeciliği</t>
  </si>
  <si>
    <t>Sivil Hava Ulaştırma İşletmeciliği (Türkçe)</t>
  </si>
  <si>
    <t>Sivil Havacılık Kabin Hizmetleri</t>
  </si>
  <si>
    <t>Sosyal Hizmetler</t>
  </si>
  <si>
    <t>Tıbbi Görüntüleme Teknikleri</t>
  </si>
  <si>
    <t>Tıbbi Laboratuvar Teknikleri</t>
  </si>
  <si>
    <t>Turist Rehberliği</t>
  </si>
  <si>
    <t>Turist Rehberliği (Uzaktan Öğretim)</t>
  </si>
  <si>
    <t>Sivil Havacılık Kabin Hizmetleri (İstanbul)</t>
  </si>
  <si>
    <t>ÖSYM Giriş Bursu</t>
  </si>
  <si>
    <t>Meslek Eğilim Bursu</t>
  </si>
  <si>
    <t>Var</t>
  </si>
  <si>
    <t>Bölge / Tercih Bursu</t>
  </si>
  <si>
    <t>Atçılık ve Antrenörlüğü</t>
  </si>
  <si>
    <t>Mimari Restorasyon</t>
  </si>
  <si>
    <t>Sivil Hava Ulaştırma İşletmeciliği</t>
  </si>
  <si>
    <t>Uçak Teknolojisi</t>
  </si>
  <si>
    <t>Sivil Hava Ulaştırma İşletmeciliği (İstanbul)</t>
  </si>
  <si>
    <t>Uçak Teknolojisi (İstanbul)</t>
  </si>
  <si>
    <t>Uçuş Harekat Yöneticiliği (İstanbul)</t>
  </si>
  <si>
    <t>Peşin</t>
  </si>
  <si>
    <t>KDV'siz</t>
  </si>
  <si>
    <t>KDV'li</t>
  </si>
  <si>
    <t>Program Seçiniz</t>
  </si>
  <si>
    <t>Taksit</t>
  </si>
  <si>
    <t>Ödeme Şekli</t>
  </si>
  <si>
    <t>Tam Burslu</t>
  </si>
  <si>
    <t>Ücretli</t>
  </si>
  <si>
    <t>Yok</t>
  </si>
  <si>
    <t>Hazırlık var mı?</t>
  </si>
  <si>
    <t>Program Ücreti</t>
  </si>
  <si>
    <t>ÖSYM Burslu Ücret</t>
  </si>
  <si>
    <t>Peşin Fiyat</t>
  </si>
  <si>
    <t>Haziran Ücreti</t>
  </si>
  <si>
    <t>İndirim Oranı</t>
  </si>
  <si>
    <t>Burslu Tutar</t>
  </si>
  <si>
    <t>Ödenecek Tutar</t>
  </si>
  <si>
    <t>*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
** Taraflar arasında bu taahütnameden doğacak anlaşmazlıklarda Ürgüp Mahkemeleri yetkili olacakır.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</si>
</sst>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0.00\ _T_L"/>
    <numFmt numFmtId="166" formatCode="\(000\)000\ 00\ 00"/>
  </numFmts>
  <fonts count="13" x14ac:knownFonts="1">
    <font>
      <sz val="10"/>
      <name val="Arial Tur"/>
      <charset val="162"/>
    </font>
    <font>
      <sz val="10"/>
      <name val="Calibri"/>
      <family val="2"/>
      <charset val="162"/>
      <scheme val="minor"/>
    </font>
    <font>
      <b/>
      <sz val="12"/>
      <name val="Calibri"/>
      <family val="2"/>
      <charset val="162"/>
      <scheme val="minor"/>
    </font>
    <font>
      <b/>
      <sz val="10"/>
      <name val="Calibri"/>
      <family val="2"/>
      <charset val="162"/>
      <scheme val="minor"/>
    </font>
    <font>
      <b/>
      <sz val="11"/>
      <name val="Calibri"/>
      <family val="2"/>
      <charset val="162"/>
      <scheme val="minor"/>
    </font>
    <font>
      <sz val="12"/>
      <name val="Calibri"/>
      <family val="2"/>
      <charset val="162"/>
      <scheme val="minor"/>
    </font>
    <font>
      <sz val="10"/>
      <color indexed="55"/>
      <name val="Calibri"/>
      <family val="2"/>
      <charset val="162"/>
      <scheme val="minor"/>
    </font>
    <font>
      <b/>
      <sz val="9"/>
      <color indexed="55"/>
      <name val="Calibri"/>
      <family val="2"/>
      <charset val="162"/>
      <scheme val="minor"/>
    </font>
    <font>
      <b/>
      <sz val="9"/>
      <name val="Calibri"/>
      <family val="2"/>
      <charset val="162"/>
      <scheme val="minor"/>
    </font>
    <font>
      <sz val="16"/>
      <name val="Calibri"/>
      <family val="2"/>
      <charset val="162"/>
      <scheme val="minor"/>
    </font>
    <font>
      <sz val="10"/>
      <name val="Arial Tur"/>
      <charset val="162"/>
    </font>
    <font>
      <sz val="10"/>
      <name val="Times New Roman"/>
      <family val="1"/>
      <charset val="162"/>
    </font>
    <font>
      <sz val="10"/>
      <color indexed="55"/>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s>
  <borders count="12">
    <border>
      <left/>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0" fillId="0" borderId="0" applyFon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xf numFmtId="0" fontId="1" fillId="0" borderId="0" xfId="0" applyFont="1" applyBorder="1"/>
    <xf numFmtId="0" fontId="1" fillId="0" borderId="3" xfId="0" applyFont="1" applyBorder="1" applyAlignment="1">
      <alignment horizontal="center" vertical="center" wrapText="1"/>
    </xf>
    <xf numFmtId="49" fontId="5" fillId="0" borderId="3" xfId="0" applyNumberFormat="1" applyFont="1" applyBorder="1" applyAlignment="1">
      <alignment vertical="center" wrapText="1"/>
    </xf>
    <xf numFmtId="0" fontId="1" fillId="0" borderId="3" xfId="0" applyFont="1" applyBorder="1" applyAlignment="1">
      <alignment horizontal="left" vertical="center" wrapText="1"/>
    </xf>
    <xf numFmtId="0" fontId="1" fillId="0" borderId="2" xfId="0" applyFont="1" applyBorder="1" applyAlignment="1">
      <alignment horizontal="left"/>
    </xf>
    <xf numFmtId="14" fontId="1" fillId="0" borderId="3" xfId="0" applyNumberFormat="1" applyFont="1" applyBorder="1" applyProtection="1">
      <protection locked="0"/>
    </xf>
    <xf numFmtId="4" fontId="1" fillId="0" borderId="3" xfId="0" applyNumberFormat="1" applyFont="1" applyBorder="1" applyAlignment="1" applyProtection="1">
      <alignment horizontal="right"/>
      <protection locked="0"/>
    </xf>
    <xf numFmtId="14" fontId="3" fillId="0" borderId="3" xfId="0" applyNumberFormat="1" applyFont="1" applyBorder="1" applyAlignment="1" applyProtection="1">
      <alignment horizontal="right"/>
      <protection locked="0"/>
    </xf>
    <xf numFmtId="4" fontId="3" fillId="0" borderId="3" xfId="0" applyNumberFormat="1" applyFont="1" applyBorder="1" applyAlignment="1" applyProtection="1">
      <alignment horizontal="right"/>
      <protection locked="0"/>
    </xf>
    <xf numFmtId="14" fontId="1" fillId="0" borderId="3" xfId="0" applyNumberFormat="1" applyFont="1" applyBorder="1" applyAlignment="1" applyProtection="1">
      <alignment horizontal="right"/>
      <protection locked="0"/>
    </xf>
    <xf numFmtId="0" fontId="6" fillId="0" borderId="3" xfId="0" applyFont="1" applyBorder="1"/>
    <xf numFmtId="14" fontId="6" fillId="0" borderId="3" xfId="0" applyNumberFormat="1" applyFont="1" applyBorder="1" applyAlignment="1" applyProtection="1">
      <alignment horizontal="right"/>
      <protection locked="0"/>
    </xf>
    <xf numFmtId="4" fontId="6" fillId="0" borderId="3" xfId="0" applyNumberFormat="1" applyFont="1" applyBorder="1" applyAlignment="1" applyProtection="1">
      <alignment horizontal="right"/>
      <protection locked="0"/>
    </xf>
    <xf numFmtId="0" fontId="6" fillId="0" borderId="0" xfId="0" applyFont="1"/>
    <xf numFmtId="165" fontId="1" fillId="0" borderId="3" xfId="0" applyNumberFormat="1" applyFont="1" applyBorder="1" applyAlignment="1" applyProtection="1">
      <alignment horizontal="right"/>
      <protection locked="0"/>
    </xf>
    <xf numFmtId="14" fontId="3" fillId="0" borderId="0" xfId="0" applyNumberFormat="1" applyFont="1" applyBorder="1" applyAlignment="1">
      <alignment horizontal="left"/>
    </xf>
    <xf numFmtId="0" fontId="3" fillId="0" borderId="0" xfId="0" applyFont="1" applyBorder="1"/>
    <xf numFmtId="0" fontId="1" fillId="0" borderId="3" xfId="0" applyFont="1" applyFill="1" applyBorder="1"/>
    <xf numFmtId="0" fontId="1" fillId="2" borderId="3" xfId="0" applyFont="1" applyFill="1" applyBorder="1" applyAlignment="1">
      <alignment horizontal="center"/>
    </xf>
    <xf numFmtId="0" fontId="1" fillId="0" borderId="0" xfId="0" applyFont="1" applyAlignment="1">
      <alignment horizontal="right"/>
    </xf>
    <xf numFmtId="0" fontId="0" fillId="2" borderId="3" xfId="0" applyFill="1" applyBorder="1"/>
    <xf numFmtId="0" fontId="0" fillId="0" borderId="3" xfId="0" applyBorder="1"/>
    <xf numFmtId="0" fontId="1" fillId="0" borderId="3" xfId="0" applyFont="1" applyBorder="1" applyAlignment="1">
      <alignment horizontal="center"/>
    </xf>
    <xf numFmtId="0" fontId="1" fillId="0" borderId="3" xfId="0" applyFont="1" applyFill="1" applyBorder="1" applyAlignment="1">
      <alignment horizontal="center"/>
    </xf>
    <xf numFmtId="0" fontId="1" fillId="0" borderId="3" xfId="0" applyFont="1" applyBorder="1"/>
    <xf numFmtId="0" fontId="1" fillId="0" borderId="3" xfId="0" applyFont="1" applyBorder="1" applyAlignment="1">
      <alignment vertical="justify" wrapText="1"/>
    </xf>
    <xf numFmtId="0" fontId="1" fillId="0" borderId="3" xfId="0" applyFont="1" applyBorder="1" applyAlignment="1">
      <alignment vertical="center"/>
    </xf>
    <xf numFmtId="49" fontId="1" fillId="0" borderId="3" xfId="0" applyNumberFormat="1" applyFont="1" applyBorder="1" applyAlignment="1">
      <alignment vertical="center"/>
    </xf>
    <xf numFmtId="0" fontId="1" fillId="0" borderId="3"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3" xfId="0" applyBorder="1" applyAlignment="1">
      <alignment horizontal="center"/>
    </xf>
    <xf numFmtId="0" fontId="0" fillId="3" borderId="3" xfId="0" applyFill="1" applyBorder="1"/>
    <xf numFmtId="0" fontId="0" fillId="0" borderId="0" xfId="0" applyAlignment="1">
      <alignment horizontal="right"/>
    </xf>
    <xf numFmtId="0" fontId="11" fillId="0" borderId="0" xfId="0" applyFont="1"/>
    <xf numFmtId="0" fontId="11" fillId="0" borderId="0" xfId="0" applyFont="1" applyAlignment="1">
      <alignment vertical="center"/>
    </xf>
    <xf numFmtId="0" fontId="12" fillId="0" borderId="0" xfId="0" applyFont="1"/>
    <xf numFmtId="164" fontId="1" fillId="0" borderId="0" xfId="0" applyNumberFormat="1" applyFont="1"/>
    <xf numFmtId="0" fontId="1" fillId="4" borderId="3" xfId="0" applyFont="1" applyFill="1" applyBorder="1"/>
    <xf numFmtId="164" fontId="11" fillId="4" borderId="3" xfId="1" applyFont="1" applyFill="1" applyBorder="1"/>
    <xf numFmtId="0" fontId="1" fillId="3" borderId="3" xfId="0" applyFont="1" applyFill="1" applyBorder="1"/>
    <xf numFmtId="0" fontId="11" fillId="3" borderId="3" xfId="0" applyFont="1" applyFill="1" applyBorder="1"/>
    <xf numFmtId="9" fontId="11" fillId="4" borderId="3" xfId="0" applyNumberFormat="1" applyFont="1" applyFill="1" applyBorder="1"/>
    <xf numFmtId="0" fontId="1" fillId="0" borderId="0" xfId="0" applyFont="1" applyFill="1" applyBorder="1"/>
    <xf numFmtId="0" fontId="1" fillId="4" borderId="9" xfId="0" applyFont="1" applyFill="1" applyBorder="1"/>
    <xf numFmtId="0" fontId="1" fillId="4" borderId="1" xfId="0" applyFont="1" applyFill="1" applyBorder="1"/>
    <xf numFmtId="0" fontId="1" fillId="4" borderId="3" xfId="0" applyFont="1" applyFill="1" applyBorder="1" applyAlignment="1">
      <alignment horizontal="right"/>
    </xf>
    <xf numFmtId="164" fontId="1" fillId="4" borderId="11" xfId="1" applyFont="1" applyFill="1" applyBorder="1" applyAlignment="1">
      <alignment horizontal="right"/>
    </xf>
    <xf numFmtId="0" fontId="1" fillId="0" borderId="0" xfId="0" applyFont="1" applyFill="1" applyBorder="1" applyAlignment="1">
      <alignment horizontal="right"/>
    </xf>
    <xf numFmtId="10" fontId="1" fillId="0" borderId="0" xfId="0" applyNumberFormat="1" applyFont="1" applyFill="1" applyBorder="1" applyAlignment="1">
      <alignment horizontal="right"/>
    </xf>
    <xf numFmtId="164" fontId="1" fillId="0" borderId="0" xfId="0" applyNumberFormat="1" applyFont="1" applyAlignment="1">
      <alignment horizontal="right"/>
    </xf>
    <xf numFmtId="0" fontId="6" fillId="0" borderId="0" xfId="0" applyFont="1" applyAlignment="1">
      <alignment horizontal="right"/>
    </xf>
    <xf numFmtId="0" fontId="1" fillId="0" borderId="0" xfId="0" applyFont="1" applyBorder="1" applyAlignment="1">
      <alignment horizontal="left"/>
    </xf>
    <xf numFmtId="0" fontId="1" fillId="0" borderId="0" xfId="0" applyFont="1" applyFill="1" applyBorder="1" applyAlignment="1">
      <alignment horizontal="justify" vertical="center" wrapText="1"/>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3" xfId="0" applyFont="1" applyBorder="1" applyAlignment="1">
      <alignment horizont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9" fontId="8" fillId="0" borderId="7" xfId="0" applyNumberFormat="1" applyFont="1" applyFill="1" applyBorder="1" applyAlignment="1">
      <alignment horizontal="left" vertical="center" wrapText="1"/>
    </xf>
    <xf numFmtId="9" fontId="7" fillId="0" borderId="3" xfId="0" applyNumberFormat="1" applyFont="1" applyFill="1" applyBorder="1" applyAlignment="1">
      <alignment horizontal="left" vertical="center" wrapText="1"/>
    </xf>
    <xf numFmtId="0" fontId="1" fillId="0" borderId="3" xfId="0" applyFont="1" applyFill="1" applyBorder="1" applyAlignment="1">
      <alignment horizontal="left"/>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0" fontId="1" fillId="0" borderId="9" xfId="0" applyFont="1" applyBorder="1" applyAlignment="1">
      <alignment horizontal="left" vertical="justify" wrapText="1"/>
    </xf>
    <xf numFmtId="49" fontId="1" fillId="0" borderId="3" xfId="0" applyNumberFormat="1" applyFont="1" applyBorder="1" applyAlignment="1">
      <alignment horizontal="center" vertical="center" wrapText="1"/>
    </xf>
    <xf numFmtId="0" fontId="1" fillId="0" borderId="10" xfId="0" applyFont="1" applyBorder="1" applyAlignment="1">
      <alignment horizontal="left"/>
    </xf>
    <xf numFmtId="166" fontId="1" fillId="0" borderId="3" xfId="0" applyNumberFormat="1" applyFont="1" applyBorder="1" applyAlignment="1">
      <alignment horizontal="left" vertical="justify"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3"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center"/>
    </xf>
    <xf numFmtId="0" fontId="1" fillId="0" borderId="9" xfId="0" applyFont="1" applyBorder="1" applyAlignment="1">
      <alignment horizontal="center"/>
    </xf>
    <xf numFmtId="0" fontId="4" fillId="0" borderId="3" xfId="0" applyFont="1" applyBorder="1" applyAlignment="1">
      <alignment horizontal="center" vertical="center"/>
    </xf>
    <xf numFmtId="0" fontId="1" fillId="0" borderId="3" xfId="0" applyFont="1" applyFill="1" applyBorder="1" applyAlignment="1">
      <alignment horizontal="center"/>
    </xf>
    <xf numFmtId="0" fontId="1" fillId="0" borderId="3" xfId="0" applyFont="1" applyBorder="1"/>
    <xf numFmtId="0" fontId="8" fillId="0" borderId="3" xfId="0" applyFont="1" applyFill="1" applyBorder="1" applyAlignment="1">
      <alignment horizontal="center" vertical="center" wrapText="1"/>
    </xf>
    <xf numFmtId="0" fontId="4" fillId="0" borderId="0" xfId="0" applyFont="1" applyBorder="1" applyAlignment="1">
      <alignment horizontal="left" wrapText="1"/>
    </xf>
    <xf numFmtId="0" fontId="2" fillId="0" borderId="0" xfId="0" applyFont="1" applyBorder="1" applyAlignment="1">
      <alignment horizontal="left" vertical="center" wrapText="1"/>
    </xf>
    <xf numFmtId="0" fontId="3" fillId="0" borderId="3" xfId="0" applyFont="1" applyBorder="1" applyAlignment="1">
      <alignment horizontal="left" vertical="center"/>
    </xf>
    <xf numFmtId="49" fontId="1" fillId="0" borderId="3" xfId="0" applyNumberFormat="1" applyFont="1" applyBorder="1" applyAlignment="1">
      <alignment horizontal="left" vertical="justify" wrapText="1"/>
    </xf>
    <xf numFmtId="0" fontId="9"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xf>
    <xf numFmtId="166" fontId="1" fillId="0" borderId="4" xfId="0" applyNumberFormat="1" applyFont="1" applyBorder="1" applyAlignment="1">
      <alignment horizontal="left" vertical="justify" wrapText="1"/>
    </xf>
    <xf numFmtId="166" fontId="1" fillId="0" borderId="5" xfId="0" applyNumberFormat="1" applyFont="1" applyBorder="1" applyAlignment="1">
      <alignment horizontal="left" vertical="justify" wrapText="1"/>
    </xf>
    <xf numFmtId="166" fontId="1" fillId="0" borderId="6" xfId="0" applyNumberFormat="1" applyFont="1" applyBorder="1" applyAlignment="1">
      <alignment horizontal="left" vertical="justify" wrapText="1"/>
    </xf>
  </cellXfs>
  <cellStyles count="2">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K1" fmlaRange="'Program Adları ve Fiyatları'!$C$7:$C$40" noThreeD="1" sel="30" val="26"/>
</file>

<file path=xl/ctrlProps/ctrlProp2.xml><?xml version="1.0" encoding="utf-8"?>
<formControlPr xmlns="http://schemas.microsoft.com/office/spreadsheetml/2009/9/main" objectType="Drop" dropStyle="combo" dx="20" fmlaLink="K2" fmlaRange="'Program Adları ve Fiyatları'!$H$1:$H$2" noThreeD="1" sel="2" val="0"/>
</file>

<file path=xl/ctrlProps/ctrlProp3.xml><?xml version="1.0" encoding="utf-8"?>
<formControlPr xmlns="http://schemas.microsoft.com/office/spreadsheetml/2009/9/main" objectType="Drop" dropStyle="combo" dx="20" fmlaLink="K3" fmlaRange="'Program Adları ve Fiyatları'!$I$1:$I$4" noThreeD="1" sel="4" val="0"/>
</file>

<file path=xl/ctrlProps/ctrlProp4.xml><?xml version="1.0" encoding="utf-8"?>
<formControlPr xmlns="http://schemas.microsoft.com/office/spreadsheetml/2009/9/main" objectType="Drop" dropStyle="combo" dx="20" fmlaLink="K4" fmlaRange="'Program Adları ve Fiyatları'!$J$1:$J$2" noThreeD="1" sel="2" val="0"/>
</file>

<file path=xl/ctrlProps/ctrlProp5.xml><?xml version="1.0" encoding="utf-8"?>
<formControlPr xmlns="http://schemas.microsoft.com/office/spreadsheetml/2009/9/main" objectType="Drop" dropStyle="combo" dx="20" fmlaLink="K5" fmlaRange="'Program Adları ve Fiyatları'!$J$1:$J$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18</xdr:row>
      <xdr:rowOff>67235</xdr:rowOff>
    </xdr:from>
    <xdr:to>
      <xdr:col>2</xdr:col>
      <xdr:colOff>769884</xdr:colOff>
      <xdr:row>18</xdr:row>
      <xdr:rowOff>149874</xdr:rowOff>
    </xdr:to>
    <xdr:sp macro="" textlink="">
      <xdr:nvSpPr>
        <xdr:cNvPr id="2" name="Rectangle 2"/>
        <xdr:cNvSpPr>
          <a:spLocks noChangeArrowheads="1"/>
        </xdr:cNvSpPr>
      </xdr:nvSpPr>
      <xdr:spPr bwMode="auto">
        <a:xfrm>
          <a:off x="2457450" y="4334435"/>
          <a:ext cx="103134" cy="8263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r>
            <a:rPr lang="tr-TR" sz="1000" b="0" i="0" u="none" strike="noStrike" baseline="0">
              <a:solidFill>
                <a:srgbClr val="000000"/>
              </a:solidFill>
              <a:latin typeface="Arial Tur"/>
              <a:cs typeface="Arial Tur"/>
            </a:rPr>
            <a:t>X</a:t>
          </a:r>
        </a:p>
        <a:p>
          <a:pPr algn="l" rtl="0">
            <a:defRPr sz="1000"/>
          </a:pPr>
          <a:endParaRPr lang="tr-TR" sz="1000" b="0" i="0" u="none" strike="noStrike" baseline="0">
            <a:solidFill>
              <a:srgbClr val="000000"/>
            </a:solidFill>
            <a:latin typeface="Arial Tur"/>
            <a:cs typeface="Arial Tur"/>
          </a:endParaRPr>
        </a:p>
      </xdr:txBody>
    </xdr:sp>
    <xdr:clientData/>
  </xdr:twoCellAnchor>
  <xdr:twoCellAnchor>
    <xdr:from>
      <xdr:col>3</xdr:col>
      <xdr:colOff>962025</xdr:colOff>
      <xdr:row>18</xdr:row>
      <xdr:rowOff>57710</xdr:rowOff>
    </xdr:from>
    <xdr:to>
      <xdr:col>3</xdr:col>
      <xdr:colOff>1039211</xdr:colOff>
      <xdr:row>18</xdr:row>
      <xdr:rowOff>145497</xdr:rowOff>
    </xdr:to>
    <xdr:sp macro="" textlink="">
      <xdr:nvSpPr>
        <xdr:cNvPr id="3" name="Rectangle 3"/>
        <xdr:cNvSpPr>
          <a:spLocks noChangeArrowheads="1"/>
        </xdr:cNvSpPr>
      </xdr:nvSpPr>
      <xdr:spPr bwMode="auto">
        <a:xfrm flipH="1">
          <a:off x="3979545" y="4324910"/>
          <a:ext cx="77186" cy="87787"/>
        </a:xfrm>
        <a:prstGeom prst="rect">
          <a:avLst/>
        </a:prstGeom>
        <a:solidFill>
          <a:srgbClr val="FFFFFF"/>
        </a:solidFill>
        <a:ln w="9525">
          <a:solidFill>
            <a:srgbClr val="000000"/>
          </a:solidFill>
          <a:miter lim="800000"/>
          <a:headEnd/>
          <a:tailEnd/>
        </a:ln>
      </xdr:spPr>
    </xdr:sp>
    <xdr:clientData/>
  </xdr:twoCellAnchor>
  <xdr:twoCellAnchor>
    <xdr:from>
      <xdr:col>5</xdr:col>
      <xdr:colOff>208427</xdr:colOff>
      <xdr:row>18</xdr:row>
      <xdr:rowOff>49867</xdr:rowOff>
    </xdr:from>
    <xdr:to>
      <xdr:col>5</xdr:col>
      <xdr:colOff>322728</xdr:colOff>
      <xdr:row>18</xdr:row>
      <xdr:rowOff>143435</xdr:rowOff>
    </xdr:to>
    <xdr:sp macro="" textlink="">
      <xdr:nvSpPr>
        <xdr:cNvPr id="6" name="Rectangle 8"/>
        <xdr:cNvSpPr>
          <a:spLocks noChangeArrowheads="1"/>
        </xdr:cNvSpPr>
      </xdr:nvSpPr>
      <xdr:spPr bwMode="auto">
        <a:xfrm flipH="1">
          <a:off x="5344307" y="4317067"/>
          <a:ext cx="114301" cy="93568"/>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71718</xdr:colOff>
      <xdr:row>0</xdr:row>
      <xdr:rowOff>71718</xdr:rowOff>
    </xdr:from>
    <xdr:to>
      <xdr:col>3</xdr:col>
      <xdr:colOff>242048</xdr:colOff>
      <xdr:row>3</xdr:row>
      <xdr:rowOff>85485</xdr:rowOff>
    </xdr:to>
    <xdr:pic>
      <xdr:nvPicPr>
        <xdr:cNvPr id="15" name="Resim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18" y="71718"/>
          <a:ext cx="3182471" cy="7936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0</xdr:row>
          <xdr:rowOff>28575</xdr:rowOff>
        </xdr:from>
        <xdr:to>
          <xdr:col>10</xdr:col>
          <xdr:colOff>2914650</xdr:colOff>
          <xdr:row>0</xdr:row>
          <xdr:rowOff>247650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28575</xdr:rowOff>
        </xdr:from>
        <xdr:to>
          <xdr:col>10</xdr:col>
          <xdr:colOff>2914650</xdr:colOff>
          <xdr:row>2</xdr:row>
          <xdr:rowOff>0</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xdr:row>
          <xdr:rowOff>19050</xdr:rowOff>
        </xdr:from>
        <xdr:to>
          <xdr:col>10</xdr:col>
          <xdr:colOff>2914650</xdr:colOff>
          <xdr:row>2</xdr:row>
          <xdr:rowOff>247650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xdr:row>
          <xdr:rowOff>28575</xdr:rowOff>
        </xdr:from>
        <xdr:to>
          <xdr:col>10</xdr:col>
          <xdr:colOff>2905125</xdr:colOff>
          <xdr:row>3</xdr:row>
          <xdr:rowOff>238125</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xdr:row>
          <xdr:rowOff>28575</xdr:rowOff>
        </xdr:from>
        <xdr:to>
          <xdr:col>10</xdr:col>
          <xdr:colOff>2905125</xdr:colOff>
          <xdr:row>4</xdr:row>
          <xdr:rowOff>238125</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indexed="10"/>
  </sheetPr>
  <dimension ref="A1:J40"/>
  <sheetViews>
    <sheetView topLeftCell="A4" workbookViewId="0">
      <selection activeCell="B28" sqref="B28"/>
    </sheetView>
  </sheetViews>
  <sheetFormatPr defaultRowHeight="12.75" x14ac:dyDescent="0.2"/>
  <cols>
    <col min="2" max="2" width="7.140625" bestFit="1" customWidth="1"/>
    <col min="3" max="3" width="44.28515625" bestFit="1" customWidth="1"/>
    <col min="4" max="4" width="10.42578125" customWidth="1"/>
    <col min="5" max="5" width="10" customWidth="1"/>
    <col min="6" max="6" width="10.7109375" customWidth="1"/>
    <col min="7" max="7" width="142.5703125" customWidth="1"/>
    <col min="9" max="9" width="10.140625" style="38" bestFit="1" customWidth="1"/>
  </cols>
  <sheetData>
    <row r="1" spans="1:10" x14ac:dyDescent="0.2">
      <c r="G1">
        <v>1</v>
      </c>
      <c r="H1" t="s">
        <v>69</v>
      </c>
      <c r="I1" s="38" t="s">
        <v>75</v>
      </c>
      <c r="J1" t="s">
        <v>60</v>
      </c>
    </row>
    <row r="2" spans="1:10" x14ac:dyDescent="0.2">
      <c r="G2">
        <v>2</v>
      </c>
      <c r="H2" t="s">
        <v>73</v>
      </c>
      <c r="I2" s="38">
        <v>25</v>
      </c>
      <c r="J2" t="s">
        <v>77</v>
      </c>
    </row>
    <row r="3" spans="1:10" x14ac:dyDescent="0.2">
      <c r="G3">
        <v>3</v>
      </c>
      <c r="I3" s="38">
        <v>50</v>
      </c>
    </row>
    <row r="4" spans="1:10" x14ac:dyDescent="0.2">
      <c r="G4">
        <v>4</v>
      </c>
      <c r="I4" s="38" t="s">
        <v>76</v>
      </c>
    </row>
    <row r="5" spans="1:10" x14ac:dyDescent="0.2">
      <c r="G5">
        <v>5</v>
      </c>
    </row>
    <row r="6" spans="1:10" x14ac:dyDescent="0.2">
      <c r="D6" t="s">
        <v>70</v>
      </c>
      <c r="E6" t="s">
        <v>71</v>
      </c>
      <c r="F6">
        <v>1500</v>
      </c>
    </row>
    <row r="7" spans="1:10" ht="17.45" customHeight="1" x14ac:dyDescent="0.2">
      <c r="A7" s="26">
        <v>1</v>
      </c>
      <c r="B7" s="26">
        <v>1</v>
      </c>
      <c r="C7" s="22" t="s">
        <v>32</v>
      </c>
      <c r="D7" s="28">
        <v>10900</v>
      </c>
      <c r="E7" s="28">
        <f t="shared" ref="E7:E40" si="0">D7*1.08</f>
        <v>11772</v>
      </c>
      <c r="F7" s="36">
        <f>F6*1.08</f>
        <v>1620</v>
      </c>
      <c r="G7" s="30" t="str">
        <f>CONCATENATE("                Kapadokya Meslek Yüksekokulu ",C7,"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f>
        <v xml:space="preserve">                Kapadokya Meslek Yüksekokulu Hazırlık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8" spans="1:10" ht="17.45" customHeight="1" x14ac:dyDescent="0.2">
      <c r="A8" s="26">
        <v>2</v>
      </c>
      <c r="B8" s="26">
        <v>2</v>
      </c>
      <c r="C8" s="25" t="s">
        <v>33</v>
      </c>
      <c r="D8" s="23">
        <v>11500</v>
      </c>
      <c r="E8" s="23">
        <f t="shared" si="0"/>
        <v>12420</v>
      </c>
      <c r="F8" s="36"/>
      <c r="G8" s="30" t="str">
        <f t="shared" ref="G8:G40" si="1">CONCATENATE("                Kapadokya Meslek Yüksekokulu ",C8,"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f>
        <v xml:space="preserve">                Kapadokya Meslek Yüksekokulu Adalet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9" spans="1:10" ht="17.45" customHeight="1" x14ac:dyDescent="0.2">
      <c r="A9" s="26">
        <v>3</v>
      </c>
      <c r="B9" s="26">
        <v>2</v>
      </c>
      <c r="C9" s="26" t="s">
        <v>34</v>
      </c>
      <c r="D9" s="28">
        <v>12400</v>
      </c>
      <c r="E9" s="28">
        <f t="shared" si="0"/>
        <v>13392</v>
      </c>
      <c r="F9" s="36"/>
      <c r="G9" s="30" t="str">
        <f t="shared" si="1"/>
        <v xml:space="preserve">                Kapadokya Meslek Yüksekokulu Ağız ve Diş Sağlığı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0" spans="1:10" ht="17.45" customHeight="1" x14ac:dyDescent="0.2">
      <c r="A10" s="26">
        <v>4</v>
      </c>
      <c r="B10" s="26">
        <v>2</v>
      </c>
      <c r="C10" s="25" t="s">
        <v>35</v>
      </c>
      <c r="D10" s="23">
        <v>13500</v>
      </c>
      <c r="E10" s="23">
        <f t="shared" si="0"/>
        <v>14580.000000000002</v>
      </c>
      <c r="F10" s="36"/>
      <c r="G10" s="30" t="str">
        <f t="shared" si="1"/>
        <v xml:space="preserve">                Kapadokya Meslek Yüksekokulu Ameliyathane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1" spans="1:10" ht="17.45" customHeight="1" x14ac:dyDescent="0.2">
      <c r="A11" s="26">
        <v>5</v>
      </c>
      <c r="B11" s="26">
        <v>2</v>
      </c>
      <c r="C11" s="26" t="s">
        <v>36</v>
      </c>
      <c r="D11" s="28">
        <v>13500</v>
      </c>
      <c r="E11" s="28">
        <f t="shared" si="0"/>
        <v>14580.000000000002</v>
      </c>
      <c r="F11" s="36"/>
      <c r="G11" s="30" t="str">
        <f t="shared" si="1"/>
        <v xml:space="preserve">                Kapadokya Meslek Yüksekokulu Anestezi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2" spans="1:10" ht="17.45" customHeight="1" x14ac:dyDescent="0.2">
      <c r="A12" s="26">
        <v>6</v>
      </c>
      <c r="B12" s="26">
        <v>2</v>
      </c>
      <c r="C12" s="25" t="s">
        <v>31</v>
      </c>
      <c r="D12" s="23">
        <v>10900</v>
      </c>
      <c r="E12" s="23">
        <f t="shared" si="0"/>
        <v>11772</v>
      </c>
      <c r="F12" s="36"/>
      <c r="G12" s="30" t="str">
        <f t="shared" si="1"/>
        <v xml:space="preserve">                Kapadokya Meslek Yüksekokulu Aşçılık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3" spans="1:10" ht="17.45" customHeight="1" x14ac:dyDescent="0.2">
      <c r="A13" s="26">
        <v>7</v>
      </c>
      <c r="B13" s="26">
        <v>2</v>
      </c>
      <c r="C13" s="26" t="s">
        <v>62</v>
      </c>
      <c r="D13" s="28">
        <v>10900</v>
      </c>
      <c r="E13" s="28">
        <f t="shared" si="0"/>
        <v>11772</v>
      </c>
      <c r="F13" s="36"/>
      <c r="G13" s="30" t="str">
        <f t="shared" si="1"/>
        <v xml:space="preserve">                Kapadokya Meslek Yüksekokulu Atçılık ve Antrenörlüğü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4" spans="1:10" ht="17.45" customHeight="1" x14ac:dyDescent="0.2">
      <c r="A14" s="26">
        <v>8</v>
      </c>
      <c r="B14" s="26">
        <v>2</v>
      </c>
      <c r="C14" s="25" t="s">
        <v>37</v>
      </c>
      <c r="D14" s="23">
        <v>11500</v>
      </c>
      <c r="E14" s="23">
        <f t="shared" si="0"/>
        <v>12420</v>
      </c>
      <c r="F14" s="36"/>
      <c r="G14" s="30" t="str">
        <f t="shared" si="1"/>
        <v xml:space="preserve">                Kapadokya Meslek Yüksekokulu Ceza İnfaz ve Güvenlik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5" spans="1:10" ht="17.45" customHeight="1" x14ac:dyDescent="0.2">
      <c r="A15" s="26">
        <v>9</v>
      </c>
      <c r="B15" s="26">
        <v>2</v>
      </c>
      <c r="C15" s="26" t="s">
        <v>38</v>
      </c>
      <c r="D15" s="27">
        <v>10900</v>
      </c>
      <c r="E15" s="28">
        <f t="shared" si="0"/>
        <v>11772</v>
      </c>
      <c r="F15" s="36"/>
      <c r="G15" s="30" t="str">
        <f t="shared" si="1"/>
        <v xml:space="preserve">                Kapadokya Meslek Yüksekokulu Çocuk Gelişimi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6" spans="1:10" ht="17.45" customHeight="1" x14ac:dyDescent="0.2">
      <c r="A16" s="26">
        <v>10</v>
      </c>
      <c r="B16" s="26">
        <v>2</v>
      </c>
      <c r="C16" s="25" t="s">
        <v>39</v>
      </c>
      <c r="D16" s="23">
        <v>5600</v>
      </c>
      <c r="E16" s="23">
        <f t="shared" si="0"/>
        <v>6048</v>
      </c>
      <c r="F16" s="36"/>
      <c r="G16" s="30" t="str">
        <f t="shared" si="1"/>
        <v xml:space="preserve">                Kapadokya Meslek Yüksekokulu Çocuk Gelişimi (Uzaktan Öğretim)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7" spans="1:7" ht="17.45" customHeight="1" x14ac:dyDescent="0.2">
      <c r="A17" s="26">
        <v>11</v>
      </c>
      <c r="B17" s="26">
        <v>2</v>
      </c>
      <c r="C17" s="26" t="s">
        <v>40</v>
      </c>
      <c r="D17" s="27">
        <v>12400</v>
      </c>
      <c r="E17" s="28">
        <f t="shared" si="0"/>
        <v>13392</v>
      </c>
      <c r="F17" s="36"/>
      <c r="G17" s="30" t="str">
        <f t="shared" si="1"/>
        <v xml:space="preserve">                Kapadokya Meslek Yüksekokulu Diş Protez Teknolojisi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8" spans="1:7" ht="17.45" customHeight="1" x14ac:dyDescent="0.2">
      <c r="A18" s="26">
        <v>12</v>
      </c>
      <c r="B18" s="26">
        <v>2</v>
      </c>
      <c r="C18" s="25" t="s">
        <v>41</v>
      </c>
      <c r="D18" s="23">
        <v>13500</v>
      </c>
      <c r="E18" s="23">
        <f t="shared" si="0"/>
        <v>14580.000000000002</v>
      </c>
      <c r="F18" s="36"/>
      <c r="G18" s="30" t="str">
        <f t="shared" si="1"/>
        <v xml:space="preserve">                Kapadokya Meslek Yüksekokulu Diyaliz (Türkçe)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9" spans="1:7" ht="17.45" customHeight="1" x14ac:dyDescent="0.2">
      <c r="A19" s="26">
        <v>13</v>
      </c>
      <c r="B19" s="37">
        <v>2</v>
      </c>
      <c r="C19" s="26" t="s">
        <v>42</v>
      </c>
      <c r="D19" s="28">
        <v>13500</v>
      </c>
      <c r="E19" s="28">
        <f t="shared" si="0"/>
        <v>14580.000000000002</v>
      </c>
      <c r="F19" s="36"/>
      <c r="G19" s="30" t="str">
        <f t="shared" si="1"/>
        <v xml:space="preserve">                Kapadokya Meslek Yüksekokulu Diyaliz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0" spans="1:7" ht="17.45" customHeight="1" x14ac:dyDescent="0.2">
      <c r="A20" s="26">
        <v>14</v>
      </c>
      <c r="B20" s="26">
        <v>2</v>
      </c>
      <c r="C20" s="25" t="s">
        <v>43</v>
      </c>
      <c r="D20" s="23">
        <v>12400</v>
      </c>
      <c r="E20" s="23">
        <f t="shared" si="0"/>
        <v>13392</v>
      </c>
      <c r="F20" s="36"/>
      <c r="G20" s="30" t="str">
        <f t="shared" si="1"/>
        <v xml:space="preserve">                Kapadokya Meslek Yüksekokulu Elektronörofizyoloji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1" spans="1:7" ht="17.45" customHeight="1" x14ac:dyDescent="0.2">
      <c r="A21" s="26">
        <v>15</v>
      </c>
      <c r="B21" s="26">
        <v>2</v>
      </c>
      <c r="C21" s="26" t="s">
        <v>44</v>
      </c>
      <c r="D21" s="28">
        <v>13500</v>
      </c>
      <c r="E21" s="28">
        <f t="shared" si="0"/>
        <v>14580.000000000002</v>
      </c>
      <c r="F21" s="36"/>
      <c r="G21" s="30" t="str">
        <f t="shared" si="1"/>
        <v xml:space="preserve">                Kapadokya Meslek Yüksekokulu Fizyoterapi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2" spans="1:7" ht="17.45" customHeight="1" x14ac:dyDescent="0.2">
      <c r="A22" s="26">
        <v>16</v>
      </c>
      <c r="B22" s="26">
        <v>2</v>
      </c>
      <c r="C22" s="25" t="s">
        <v>45</v>
      </c>
      <c r="D22" s="23">
        <v>13500</v>
      </c>
      <c r="E22" s="23">
        <f t="shared" si="0"/>
        <v>14580.000000000002</v>
      </c>
      <c r="F22" s="36"/>
      <c r="G22" s="30" t="str">
        <f t="shared" si="1"/>
        <v xml:space="preserve">                Kapadokya Meslek Yüksekokulu İlk ve Acil Yardım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3" spans="1:7" ht="17.45" customHeight="1" x14ac:dyDescent="0.2">
      <c r="A23" s="26">
        <v>17</v>
      </c>
      <c r="B23" s="26">
        <v>2</v>
      </c>
      <c r="C23" s="26" t="s">
        <v>63</v>
      </c>
      <c r="D23" s="28">
        <v>10900</v>
      </c>
      <c r="E23" s="28">
        <f t="shared" si="0"/>
        <v>11772</v>
      </c>
      <c r="F23" s="36"/>
      <c r="G23" s="30" t="str">
        <f t="shared" si="1"/>
        <v xml:space="preserve">                Kapadokya Meslek Yüksekokulu Mimari Restorasyon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4" spans="1:7" ht="17.45" customHeight="1" x14ac:dyDescent="0.2">
      <c r="A24" s="26">
        <v>18</v>
      </c>
      <c r="B24" s="26">
        <v>2</v>
      </c>
      <c r="C24" s="25" t="s">
        <v>46</v>
      </c>
      <c r="D24" s="23">
        <v>12400</v>
      </c>
      <c r="E24" s="23">
        <f t="shared" si="0"/>
        <v>13392</v>
      </c>
      <c r="F24" s="36"/>
      <c r="G24" s="30" t="str">
        <f t="shared" si="1"/>
        <v xml:space="preserve">                Kapadokya Meslek Yüksekokulu Odyometri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5" spans="1:7" ht="17.45" customHeight="1" x14ac:dyDescent="0.2">
      <c r="A25" s="26">
        <v>19</v>
      </c>
      <c r="B25" s="26">
        <v>2</v>
      </c>
      <c r="C25" s="26" t="s">
        <v>47</v>
      </c>
      <c r="D25" s="28">
        <v>12400</v>
      </c>
      <c r="E25" s="28">
        <f t="shared" si="0"/>
        <v>13392</v>
      </c>
      <c r="F25" s="36"/>
      <c r="G25" s="30" t="str">
        <f t="shared" si="1"/>
        <v xml:space="preserve">                Kapadokya Meslek Yüksekokulu Optisyenlik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6" spans="1:7" ht="17.45" customHeight="1" x14ac:dyDescent="0.2">
      <c r="A26" s="26">
        <v>20</v>
      </c>
      <c r="B26" s="26">
        <v>2</v>
      </c>
      <c r="C26" s="25" t="s">
        <v>48</v>
      </c>
      <c r="D26" s="23">
        <v>12400</v>
      </c>
      <c r="E26" s="23">
        <f t="shared" si="0"/>
        <v>13392</v>
      </c>
      <c r="F26" s="36"/>
      <c r="G26" s="30" t="str">
        <f t="shared" si="1"/>
        <v xml:space="preserve">                Kapadokya Meslek Yüksekokulu Patoloji Laboratuvar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7" spans="1:7" ht="17.45" customHeight="1" x14ac:dyDescent="0.2">
      <c r="A27" s="26">
        <v>21</v>
      </c>
      <c r="B27" s="26">
        <v>2</v>
      </c>
      <c r="C27" s="26" t="s">
        <v>49</v>
      </c>
      <c r="D27" s="28">
        <v>10900</v>
      </c>
      <c r="E27" s="28">
        <f t="shared" si="0"/>
        <v>11772</v>
      </c>
      <c r="F27" s="36"/>
      <c r="G27" s="30" t="str">
        <f t="shared" si="1"/>
        <v xml:space="preserve">                Kapadokya Meslek Yüksekokulu Sağlık Turizmi İşletmeciliği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8" spans="1:7" ht="17.45" customHeight="1" x14ac:dyDescent="0.2">
      <c r="A28" s="26">
        <v>22</v>
      </c>
      <c r="B28" s="26">
        <v>2</v>
      </c>
      <c r="C28" s="25" t="s">
        <v>50</v>
      </c>
      <c r="D28" s="23">
        <v>10900</v>
      </c>
      <c r="E28" s="23">
        <f t="shared" si="0"/>
        <v>11772</v>
      </c>
      <c r="F28" s="36"/>
      <c r="G28" s="30" t="str">
        <f t="shared" si="1"/>
        <v xml:space="preserve">                Kapadokya Meslek Yüksekokulu Sivil Hava Ulaştırma İşletmeciliği (Türkçe)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9" spans="1:7" ht="17.45" customHeight="1" x14ac:dyDescent="0.2">
      <c r="A29" s="26">
        <v>23</v>
      </c>
      <c r="B29" s="37">
        <v>2</v>
      </c>
      <c r="C29" s="26" t="s">
        <v>64</v>
      </c>
      <c r="D29" s="28">
        <v>10900</v>
      </c>
      <c r="E29" s="28">
        <f t="shared" si="0"/>
        <v>11772</v>
      </c>
      <c r="F29" s="36"/>
      <c r="G29" s="30" t="str">
        <f t="shared" si="1"/>
        <v xml:space="preserve">                Kapadokya Meslek Yüksekokulu Sivil Hava Ulaştırma İşletmeciliği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0" spans="1:7" ht="17.45" customHeight="1" x14ac:dyDescent="0.2">
      <c r="A30" s="26">
        <v>24</v>
      </c>
      <c r="B30" s="26">
        <v>2</v>
      </c>
      <c r="C30" s="25" t="s">
        <v>51</v>
      </c>
      <c r="D30" s="23">
        <v>10900</v>
      </c>
      <c r="E30" s="23">
        <f t="shared" si="0"/>
        <v>11772</v>
      </c>
      <c r="F30" s="36"/>
      <c r="G30" s="30" t="str">
        <f t="shared" si="1"/>
        <v xml:space="preserve">                Kapadokya Meslek Yüksekokulu Sivil Havacılık Kabin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1" spans="1:7" ht="17.45" customHeight="1" x14ac:dyDescent="0.2">
      <c r="A31" s="26">
        <v>25</v>
      </c>
      <c r="B31" s="26">
        <v>2</v>
      </c>
      <c r="C31" s="26" t="s">
        <v>52</v>
      </c>
      <c r="D31" s="28">
        <v>10900</v>
      </c>
      <c r="E31" s="28">
        <f t="shared" si="0"/>
        <v>11772</v>
      </c>
      <c r="F31" s="36"/>
      <c r="G31" s="30" t="str">
        <f t="shared" si="1"/>
        <v xml:space="preserve">                Kapadokya Meslek Yüksekokulu Sosyal Hizmetler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2" spans="1:7" ht="17.45" customHeight="1" x14ac:dyDescent="0.2">
      <c r="A32" s="26">
        <v>26</v>
      </c>
      <c r="B32" s="26">
        <v>2</v>
      </c>
      <c r="C32" s="25" t="s">
        <v>53</v>
      </c>
      <c r="D32" s="23">
        <v>13500</v>
      </c>
      <c r="E32" s="23">
        <f t="shared" si="0"/>
        <v>14580.000000000002</v>
      </c>
      <c r="F32" s="36"/>
      <c r="G32" s="30" t="str">
        <f t="shared" si="1"/>
        <v xml:space="preserve">                Kapadokya Meslek Yüksekokulu Tıbbi Görüntüleme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3" spans="1:7" ht="17.45" customHeight="1" x14ac:dyDescent="0.2">
      <c r="A33" s="26">
        <v>27</v>
      </c>
      <c r="B33" s="26">
        <v>2</v>
      </c>
      <c r="C33" s="26" t="s">
        <v>54</v>
      </c>
      <c r="D33" s="28">
        <v>12400</v>
      </c>
      <c r="E33" s="28">
        <f t="shared" si="0"/>
        <v>13392</v>
      </c>
      <c r="F33" s="36"/>
      <c r="G33" s="30" t="str">
        <f t="shared" si="1"/>
        <v xml:space="preserve">                Kapadokya Meslek Yüksekokulu Tıbbi Laboratuvar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4" spans="1:7" ht="17.45" customHeight="1" x14ac:dyDescent="0.2">
      <c r="A34" s="26">
        <v>28</v>
      </c>
      <c r="B34" s="26">
        <v>2</v>
      </c>
      <c r="C34" s="25" t="s">
        <v>55</v>
      </c>
      <c r="D34" s="23">
        <v>10900</v>
      </c>
      <c r="E34" s="23">
        <f t="shared" si="0"/>
        <v>11772</v>
      </c>
      <c r="F34" s="36"/>
      <c r="G34" s="30" t="str">
        <f t="shared" si="1"/>
        <v xml:space="preserve">                Kapadokya Meslek Yüksekokulu Turist Rehberliği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5" spans="1:7" ht="17.45" customHeight="1" x14ac:dyDescent="0.2">
      <c r="A35" s="26">
        <v>29</v>
      </c>
      <c r="B35" s="26">
        <v>2</v>
      </c>
      <c r="C35" s="26" t="s">
        <v>56</v>
      </c>
      <c r="D35" s="28">
        <v>5600</v>
      </c>
      <c r="E35" s="28">
        <f t="shared" si="0"/>
        <v>6048</v>
      </c>
      <c r="F35" s="36"/>
      <c r="G35" s="30" t="str">
        <f t="shared" si="1"/>
        <v xml:space="preserve">                Kapadokya Meslek Yüksekokulu Turist Rehberliği (Uzaktan Öğretim)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6" spans="1:7" ht="17.45" customHeight="1" x14ac:dyDescent="0.2">
      <c r="A36" s="26">
        <v>30</v>
      </c>
      <c r="B36" s="37">
        <v>2</v>
      </c>
      <c r="C36" s="25" t="s">
        <v>65</v>
      </c>
      <c r="D36" s="23">
        <v>13500</v>
      </c>
      <c r="E36" s="23">
        <f t="shared" si="0"/>
        <v>14580.000000000002</v>
      </c>
      <c r="F36" s="36"/>
      <c r="G36" s="30" t="str">
        <f t="shared" si="1"/>
        <v xml:space="preserve">                Kapadokya Meslek Yüksekokulu Uçak Teknolojisi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7" spans="1:7" ht="17.45" customHeight="1" x14ac:dyDescent="0.2">
      <c r="A37" s="26">
        <v>31</v>
      </c>
      <c r="B37" s="37">
        <v>2</v>
      </c>
      <c r="C37" s="26" t="s">
        <v>66</v>
      </c>
      <c r="D37" s="28">
        <v>10900</v>
      </c>
      <c r="E37" s="28">
        <f t="shared" si="0"/>
        <v>11772</v>
      </c>
      <c r="F37" s="36"/>
      <c r="G37" s="30" t="str">
        <f t="shared" si="1"/>
        <v xml:space="preserve">                Kapadokya Meslek Yüksekokulu Sivil Hava Ulaştırma İşletmeciliği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8" spans="1:7" ht="17.45" customHeight="1" x14ac:dyDescent="0.2">
      <c r="A38" s="26">
        <v>32</v>
      </c>
      <c r="B38" s="26">
        <v>2</v>
      </c>
      <c r="C38" s="25" t="s">
        <v>57</v>
      </c>
      <c r="D38" s="23">
        <v>10900</v>
      </c>
      <c r="E38" s="23">
        <f t="shared" si="0"/>
        <v>11772</v>
      </c>
      <c r="F38" s="36"/>
      <c r="G38" s="30" t="str">
        <f t="shared" si="1"/>
        <v xml:space="preserve">                Kapadokya Meslek Yüksekokulu Sivil Havacılık Kabin Hizmetleri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9" spans="1:7" ht="17.45" customHeight="1" x14ac:dyDescent="0.2">
      <c r="A39" s="26">
        <v>33</v>
      </c>
      <c r="B39" s="37">
        <v>2</v>
      </c>
      <c r="C39" s="26" t="s">
        <v>67</v>
      </c>
      <c r="D39" s="28">
        <v>13500</v>
      </c>
      <c r="E39" s="28">
        <f t="shared" si="0"/>
        <v>14580.000000000002</v>
      </c>
      <c r="F39" s="36"/>
      <c r="G39" s="30" t="str">
        <f t="shared" si="1"/>
        <v xml:space="preserve">                Kapadokya Meslek Yüksekokulu Uçak Teknolojisi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40" spans="1:7" ht="17.45" customHeight="1" x14ac:dyDescent="0.2">
      <c r="A40" s="26">
        <v>34</v>
      </c>
      <c r="B40" s="37">
        <v>2</v>
      </c>
      <c r="C40" s="25" t="s">
        <v>68</v>
      </c>
      <c r="D40" s="23">
        <v>13500</v>
      </c>
      <c r="E40" s="23">
        <f t="shared" si="0"/>
        <v>14580.000000000002</v>
      </c>
      <c r="F40" s="36"/>
      <c r="G40" s="30" t="str">
        <f t="shared" si="1"/>
        <v xml:space="preserve">                Kapadokya Meslek Yüksekokulu Uçuş Harekat Yöneticiliği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tabColor indexed="10"/>
    <pageSetUpPr fitToPage="1"/>
  </sheetPr>
  <dimension ref="A1:N54"/>
  <sheetViews>
    <sheetView tabSelected="1" zoomScale="85" zoomScaleNormal="85" workbookViewId="0">
      <selection activeCell="J6" sqref="J6:K11"/>
    </sheetView>
  </sheetViews>
  <sheetFormatPr defaultColWidth="9.140625" defaultRowHeight="12.75" x14ac:dyDescent="0.2"/>
  <cols>
    <col min="1" max="1" width="3.42578125" style="1" customWidth="1"/>
    <col min="2" max="2" width="22.7109375" style="1" customWidth="1"/>
    <col min="3" max="3" width="17.85546875" style="1" customWidth="1"/>
    <col min="4" max="4" width="17.5703125" style="1" customWidth="1"/>
    <col min="5" max="5" width="13.28515625" style="1" customWidth="1"/>
    <col min="6" max="6" width="10.5703125" style="1" customWidth="1"/>
    <col min="7" max="7" width="12" style="1" customWidth="1"/>
    <col min="8" max="8" width="9.28515625" style="1" customWidth="1"/>
    <col min="9" max="9" width="9.140625" style="1"/>
    <col min="10" max="10" width="16.5703125" style="1" bestFit="1" customWidth="1"/>
    <col min="11" max="11" width="42.85546875" style="39" customWidth="1"/>
    <col min="12" max="12" width="18.28515625" style="1" customWidth="1"/>
    <col min="13" max="13" width="14.140625" style="24" customWidth="1"/>
    <col min="14" max="14" width="10.42578125" style="1" bestFit="1" customWidth="1"/>
    <col min="15" max="16384" width="9.140625" style="1"/>
  </cols>
  <sheetData>
    <row r="1" spans="1:14" ht="20.45" customHeight="1" x14ac:dyDescent="0.2">
      <c r="A1" s="2"/>
      <c r="B1" s="2"/>
      <c r="C1" s="88"/>
      <c r="D1" s="88"/>
      <c r="E1" s="88"/>
      <c r="F1" s="2"/>
      <c r="G1" s="4"/>
      <c r="H1" s="4"/>
      <c r="J1" s="45" t="s">
        <v>72</v>
      </c>
      <c r="K1" s="46">
        <v>30</v>
      </c>
      <c r="L1" s="49" t="s">
        <v>78</v>
      </c>
      <c r="M1" s="51" t="str">
        <f>IF(VLOOKUP(K1,'Program Adları ve Fiyatları'!A:B,2,FALSE)=1,"VAR","YOK")</f>
        <v>YOK</v>
      </c>
    </row>
    <row r="2" spans="1:14" ht="20.45" customHeight="1" x14ac:dyDescent="0.2">
      <c r="A2" s="2"/>
      <c r="B2" s="2"/>
      <c r="C2" s="88"/>
      <c r="D2" s="88"/>
      <c r="E2" s="88"/>
      <c r="F2" s="3"/>
      <c r="G2" s="4"/>
      <c r="H2" s="4"/>
      <c r="J2" s="45" t="s">
        <v>74</v>
      </c>
      <c r="K2" s="46">
        <v>2</v>
      </c>
      <c r="L2" s="50" t="s">
        <v>82</v>
      </c>
      <c r="M2" s="52">
        <f>IF(M1="YOK",0,IF(AND(K6=0,K5=1),'Program Adları ve Fiyatları'!F7*(1-0.1),'Program Adları ve Fiyatları'!F7)*(1-K6))</f>
        <v>0</v>
      </c>
    </row>
    <row r="3" spans="1:14" ht="20.45" customHeight="1" x14ac:dyDescent="0.2">
      <c r="A3" s="2"/>
      <c r="B3" s="2"/>
      <c r="C3" s="89"/>
      <c r="D3" s="89"/>
      <c r="E3" s="89"/>
      <c r="F3" s="3"/>
      <c r="G3" s="4"/>
      <c r="H3" s="4"/>
      <c r="J3" s="45" t="s">
        <v>58</v>
      </c>
      <c r="K3" s="46">
        <v>4</v>
      </c>
      <c r="L3" s="48"/>
      <c r="M3" s="53"/>
    </row>
    <row r="4" spans="1:14" ht="20.45" customHeight="1" x14ac:dyDescent="0.2">
      <c r="A4" s="2"/>
      <c r="B4" s="2"/>
      <c r="C4" s="89"/>
      <c r="D4" s="89"/>
      <c r="E4" s="89"/>
      <c r="F4" s="3"/>
      <c r="G4" s="4"/>
      <c r="H4" s="4"/>
      <c r="J4" s="45" t="s">
        <v>61</v>
      </c>
      <c r="K4" s="46">
        <v>2</v>
      </c>
      <c r="L4" s="48"/>
      <c r="M4" s="53"/>
    </row>
    <row r="5" spans="1:14" ht="20.45" customHeight="1" x14ac:dyDescent="0.2">
      <c r="A5" s="92" t="s">
        <v>0</v>
      </c>
      <c r="B5" s="92"/>
      <c r="C5" s="92"/>
      <c r="D5" s="92"/>
      <c r="E5" s="92"/>
      <c r="F5" s="92"/>
      <c r="G5" s="92"/>
      <c r="H5" s="92"/>
      <c r="J5" s="45" t="s">
        <v>59</v>
      </c>
      <c r="K5" s="46">
        <v>2</v>
      </c>
      <c r="L5" s="48"/>
      <c r="M5" s="53"/>
    </row>
    <row r="6" spans="1:14" ht="20.45" customHeight="1" x14ac:dyDescent="0.2">
      <c r="A6" s="93" t="str">
        <f>VLOOKUP(K1,'Program Adları ve Fiyatları'!A:G,7,FALSE)</f>
        <v xml:space="preserve">                Kapadokya Meslek Yüksekokulu Uçak Teknolojisi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c r="B6" s="93"/>
      <c r="C6" s="93"/>
      <c r="D6" s="93"/>
      <c r="E6" s="93"/>
      <c r="F6" s="93"/>
      <c r="G6" s="93"/>
      <c r="H6" s="93"/>
      <c r="J6" s="43" t="s">
        <v>83</v>
      </c>
      <c r="K6" s="47">
        <f>IF(K3=1,1,IF(K3=2,0.25,IF(K3=3,0.5,IF(K4=1,0.15,IF(K3=4,0)))))+IF(AND(K3&lt;&gt;1,K5=1),0.1,0)</f>
        <v>0</v>
      </c>
      <c r="L6" s="48"/>
      <c r="M6" s="53"/>
    </row>
    <row r="7" spans="1:14" ht="20.45" customHeight="1" x14ac:dyDescent="0.2">
      <c r="A7" s="93"/>
      <c r="B7" s="93"/>
      <c r="C7" s="93"/>
      <c r="D7" s="93"/>
      <c r="E7" s="93"/>
      <c r="F7" s="93"/>
      <c r="G7" s="93"/>
      <c r="H7" s="93"/>
      <c r="J7" s="43" t="s">
        <v>79</v>
      </c>
      <c r="K7" s="44">
        <f>IF(M1="VAR",11772,VLOOKUP(K1,'Program Adları ve Fiyatları'!A:E,5,FALSE))</f>
        <v>14580.000000000002</v>
      </c>
      <c r="L7" s="48"/>
      <c r="M7" s="53"/>
    </row>
    <row r="8" spans="1:14" ht="20.45" customHeight="1" x14ac:dyDescent="0.2">
      <c r="A8" s="93"/>
      <c r="B8" s="93"/>
      <c r="C8" s="93"/>
      <c r="D8" s="93"/>
      <c r="E8" s="93"/>
      <c r="F8" s="93"/>
      <c r="G8" s="93"/>
      <c r="H8" s="93"/>
      <c r="J8" s="43" t="s">
        <v>80</v>
      </c>
      <c r="K8" s="44">
        <f>IF(K3=1,0,IF(K3=2,K7*0.75,IF(K3=3,K7*0.5,IF(K3=4,K7))))</f>
        <v>14580.000000000002</v>
      </c>
      <c r="L8" s="48"/>
      <c r="M8" s="53"/>
    </row>
    <row r="9" spans="1:14" ht="20.45" customHeight="1" x14ac:dyDescent="0.2">
      <c r="A9" s="93"/>
      <c r="B9" s="93"/>
      <c r="C9" s="93"/>
      <c r="D9" s="93"/>
      <c r="E9" s="93"/>
      <c r="F9" s="93"/>
      <c r="G9" s="93"/>
      <c r="H9" s="93"/>
      <c r="J9" s="43" t="s">
        <v>84</v>
      </c>
      <c r="K9" s="44">
        <f>K7*(1-K6)</f>
        <v>14580.000000000002</v>
      </c>
      <c r="L9" s="48"/>
      <c r="M9" s="53"/>
    </row>
    <row r="10" spans="1:14" ht="21.6" customHeight="1" x14ac:dyDescent="0.2">
      <c r="A10" s="94"/>
      <c r="B10" s="94"/>
      <c r="C10" s="94"/>
      <c r="D10" s="94"/>
      <c r="E10" s="94"/>
      <c r="F10" s="94"/>
      <c r="G10" s="94"/>
      <c r="H10" s="94"/>
      <c r="J10" s="43" t="s">
        <v>81</v>
      </c>
      <c r="K10" s="44">
        <f>IF(K2=1,K9*0.94,0)</f>
        <v>0</v>
      </c>
      <c r="L10" s="48"/>
      <c r="M10" s="54"/>
    </row>
    <row r="11" spans="1:14" ht="16.149999999999999" customHeight="1" x14ac:dyDescent="0.2">
      <c r="A11" s="90" t="s">
        <v>30</v>
      </c>
      <c r="B11" s="90"/>
      <c r="C11" s="91"/>
      <c r="D11" s="91"/>
      <c r="E11" s="91"/>
      <c r="F11" s="91"/>
      <c r="G11" s="91"/>
      <c r="H11" s="91"/>
      <c r="J11" s="43" t="s">
        <v>85</v>
      </c>
      <c r="K11" s="44">
        <f>IF(K2=1,K10,K9)</f>
        <v>14580.000000000002</v>
      </c>
      <c r="L11" s="42"/>
      <c r="M11" s="55"/>
      <c r="N11" s="42"/>
    </row>
    <row r="12" spans="1:14" ht="16.149999999999999" customHeight="1" x14ac:dyDescent="0.2">
      <c r="A12" s="90" t="s">
        <v>16</v>
      </c>
      <c r="B12" s="90"/>
      <c r="C12" s="90"/>
      <c r="D12" s="90"/>
      <c r="E12" s="90"/>
      <c r="F12" s="90"/>
      <c r="G12" s="90"/>
      <c r="H12" s="90"/>
    </row>
    <row r="13" spans="1:14" ht="16.149999999999999" customHeight="1" x14ac:dyDescent="0.2">
      <c r="A13" s="90" t="s">
        <v>15</v>
      </c>
      <c r="B13" s="90"/>
      <c r="C13" s="90"/>
      <c r="D13" s="90"/>
      <c r="E13" s="90"/>
      <c r="F13" s="90"/>
      <c r="G13" s="90"/>
      <c r="H13" s="90"/>
    </row>
    <row r="14" spans="1:14" ht="16.149999999999999" customHeight="1" x14ac:dyDescent="0.2">
      <c r="A14" s="95" t="s">
        <v>1</v>
      </c>
      <c r="B14" s="95"/>
      <c r="C14" s="90"/>
      <c r="D14" s="90"/>
      <c r="E14" s="90"/>
      <c r="F14" s="90"/>
      <c r="G14" s="90"/>
      <c r="H14" s="90"/>
    </row>
    <row r="15" spans="1:14" ht="16.149999999999999" customHeight="1" x14ac:dyDescent="0.2">
      <c r="A15" s="95" t="s">
        <v>2</v>
      </c>
      <c r="B15" s="95"/>
      <c r="C15" s="69"/>
      <c r="D15" s="70"/>
      <c r="E15" s="70"/>
      <c r="F15" s="70"/>
      <c r="G15" s="70"/>
      <c r="H15" s="71"/>
    </row>
    <row r="16" spans="1:14" s="34" customFormat="1" ht="16.149999999999999" customHeight="1" x14ac:dyDescent="0.2">
      <c r="A16" s="31" t="s">
        <v>26</v>
      </c>
      <c r="B16" s="31"/>
      <c r="C16" s="72"/>
      <c r="D16" s="72"/>
      <c r="E16" s="6" t="s">
        <v>27</v>
      </c>
      <c r="F16" s="32"/>
      <c r="G16" s="33" t="s">
        <v>28</v>
      </c>
      <c r="H16" s="7"/>
      <c r="K16" s="40"/>
      <c r="M16" s="35"/>
    </row>
    <row r="17" spans="1:13" ht="16.149999999999999" customHeight="1" x14ac:dyDescent="0.2">
      <c r="A17" s="73" t="s">
        <v>3</v>
      </c>
      <c r="B17" s="73"/>
      <c r="C17" s="74"/>
      <c r="D17" s="74"/>
      <c r="E17" s="74"/>
      <c r="F17" s="74"/>
      <c r="G17" s="74"/>
      <c r="H17" s="74"/>
    </row>
    <row r="18" spans="1:13" ht="16.149999999999999" customHeight="1" x14ac:dyDescent="0.2">
      <c r="A18" s="95" t="s">
        <v>4</v>
      </c>
      <c r="B18" s="95"/>
      <c r="C18" s="96"/>
      <c r="D18" s="97"/>
      <c r="E18" s="97"/>
      <c r="F18" s="97"/>
      <c r="G18" s="97"/>
      <c r="H18" s="98"/>
    </row>
    <row r="19" spans="1:13" s="34" customFormat="1" ht="16.149999999999999" customHeight="1" x14ac:dyDescent="0.2">
      <c r="A19" s="78" t="s">
        <v>5</v>
      </c>
      <c r="B19" s="78"/>
      <c r="C19" s="8" t="s">
        <v>25</v>
      </c>
      <c r="D19" s="8" t="s">
        <v>6</v>
      </c>
      <c r="E19" s="79" t="s">
        <v>29</v>
      </c>
      <c r="F19" s="80"/>
      <c r="G19" s="80"/>
      <c r="H19" s="81"/>
      <c r="K19" s="40"/>
      <c r="M19" s="35"/>
    </row>
    <row r="20" spans="1:13" x14ac:dyDescent="0.2">
      <c r="A20" s="9"/>
      <c r="B20" s="82"/>
      <c r="C20" s="82"/>
      <c r="D20" s="82"/>
      <c r="E20" s="82"/>
      <c r="F20" s="82"/>
      <c r="G20" s="82"/>
      <c r="H20" s="83"/>
    </row>
    <row r="21" spans="1:13" ht="15" x14ac:dyDescent="0.2">
      <c r="A21" s="84" t="s">
        <v>7</v>
      </c>
      <c r="B21" s="84"/>
      <c r="C21" s="84"/>
      <c r="D21" s="84"/>
      <c r="E21" s="84"/>
      <c r="F21" s="84"/>
      <c r="G21" s="84"/>
      <c r="H21" s="84"/>
    </row>
    <row r="22" spans="1:13" x14ac:dyDescent="0.2">
      <c r="A22" s="29" t="s">
        <v>20</v>
      </c>
      <c r="B22" s="27" t="s">
        <v>8</v>
      </c>
      <c r="C22" s="27" t="s">
        <v>22</v>
      </c>
      <c r="D22" s="85" t="s">
        <v>9</v>
      </c>
      <c r="E22" s="86"/>
      <c r="F22" s="86"/>
      <c r="G22" s="86"/>
      <c r="H22" s="86"/>
    </row>
    <row r="23" spans="1:13" x14ac:dyDescent="0.2">
      <c r="A23" s="29">
        <v>1</v>
      </c>
      <c r="B23" s="10">
        <f ca="1">TODAY()</f>
        <v>42969</v>
      </c>
      <c r="C23" s="11">
        <f>IF(K2=1,K11,K11/4)</f>
        <v>3645.0000000000005</v>
      </c>
      <c r="D23" s="87"/>
      <c r="E23" s="87"/>
      <c r="F23" s="87"/>
      <c r="G23" s="87"/>
      <c r="H23" s="87"/>
    </row>
    <row r="24" spans="1:13" x14ac:dyDescent="0.2">
      <c r="A24" s="29">
        <v>2</v>
      </c>
      <c r="B24" s="10">
        <v>43069</v>
      </c>
      <c r="C24" s="11">
        <f>(K11-C23)/6</f>
        <v>1822.5000000000002</v>
      </c>
      <c r="D24" s="87"/>
      <c r="E24" s="87"/>
      <c r="F24" s="87"/>
      <c r="G24" s="87"/>
      <c r="H24" s="87"/>
    </row>
    <row r="25" spans="1:13" x14ac:dyDescent="0.2">
      <c r="A25" s="29">
        <v>3</v>
      </c>
      <c r="B25" s="10">
        <v>43100</v>
      </c>
      <c r="C25" s="11">
        <f>C24</f>
        <v>1822.5000000000002</v>
      </c>
      <c r="D25" s="87"/>
      <c r="E25" s="87"/>
      <c r="F25" s="87"/>
      <c r="G25" s="87"/>
      <c r="H25" s="87"/>
    </row>
    <row r="26" spans="1:13" x14ac:dyDescent="0.2">
      <c r="A26" s="29">
        <v>4</v>
      </c>
      <c r="B26" s="10">
        <v>43131</v>
      </c>
      <c r="C26" s="11">
        <f>C25</f>
        <v>1822.5000000000002</v>
      </c>
      <c r="D26" s="87"/>
      <c r="E26" s="87"/>
      <c r="F26" s="87"/>
      <c r="G26" s="87"/>
      <c r="H26" s="87"/>
    </row>
    <row r="27" spans="1:13" x14ac:dyDescent="0.2">
      <c r="A27" s="29">
        <v>5</v>
      </c>
      <c r="B27" s="10">
        <v>43159</v>
      </c>
      <c r="C27" s="11">
        <f>C26</f>
        <v>1822.5000000000002</v>
      </c>
      <c r="D27" s="87"/>
      <c r="E27" s="87"/>
      <c r="F27" s="87"/>
      <c r="G27" s="87"/>
      <c r="H27" s="87"/>
    </row>
    <row r="28" spans="1:13" x14ac:dyDescent="0.2">
      <c r="A28" s="29">
        <v>6</v>
      </c>
      <c r="B28" s="10">
        <v>43190</v>
      </c>
      <c r="C28" s="11">
        <f>C27</f>
        <v>1822.5000000000002</v>
      </c>
      <c r="D28" s="87"/>
      <c r="E28" s="87"/>
      <c r="F28" s="87"/>
      <c r="G28" s="87"/>
      <c r="H28" s="87"/>
    </row>
    <row r="29" spans="1:13" x14ac:dyDescent="0.2">
      <c r="A29" s="29">
        <v>7</v>
      </c>
      <c r="B29" s="10">
        <v>43220</v>
      </c>
      <c r="C29" s="11">
        <f>C28</f>
        <v>1822.5000000000002</v>
      </c>
      <c r="D29" s="75"/>
      <c r="E29" s="76"/>
      <c r="F29" s="76"/>
      <c r="G29" s="76"/>
      <c r="H29" s="77"/>
    </row>
    <row r="30" spans="1:13" x14ac:dyDescent="0.2">
      <c r="A30" s="29">
        <v>8</v>
      </c>
      <c r="B30" s="14">
        <v>43281</v>
      </c>
      <c r="C30" s="11">
        <f>M2</f>
        <v>0</v>
      </c>
      <c r="D30" s="75"/>
      <c r="E30" s="76"/>
      <c r="F30" s="76"/>
      <c r="G30" s="76"/>
      <c r="H30" s="77"/>
    </row>
    <row r="31" spans="1:13" x14ac:dyDescent="0.2">
      <c r="A31" s="29"/>
      <c r="B31" s="12" t="s">
        <v>18</v>
      </c>
      <c r="C31" s="13">
        <f>SUM(C23:C30)</f>
        <v>14580.000000000002</v>
      </c>
      <c r="D31" s="59"/>
      <c r="E31" s="60"/>
      <c r="F31" s="60"/>
      <c r="G31" s="60"/>
      <c r="H31" s="61"/>
    </row>
    <row r="32" spans="1:13" x14ac:dyDescent="0.2">
      <c r="A32" s="29"/>
      <c r="B32" s="10"/>
      <c r="C32" s="11">
        <v>0</v>
      </c>
      <c r="D32" s="62"/>
      <c r="E32" s="62"/>
      <c r="F32" s="62"/>
      <c r="G32" s="62"/>
      <c r="H32" s="62"/>
    </row>
    <row r="33" spans="1:13" x14ac:dyDescent="0.2">
      <c r="A33" s="29"/>
      <c r="B33" s="14" t="s">
        <v>24</v>
      </c>
      <c r="C33" s="11">
        <f>((K7-K9)+IF(M1="YOK",0,'Program Adları ve Fiyatları'!F7-M2))/1.08</f>
        <v>0</v>
      </c>
      <c r="D33" s="63"/>
      <c r="E33" s="64"/>
      <c r="F33" s="64"/>
      <c r="G33" s="64"/>
      <c r="H33" s="65"/>
    </row>
    <row r="34" spans="1:13" x14ac:dyDescent="0.2">
      <c r="A34" s="29"/>
      <c r="B34" s="14" t="s">
        <v>17</v>
      </c>
      <c r="C34" s="11">
        <f>IF(K2=2,0,K9-K10)/1.08</f>
        <v>0</v>
      </c>
      <c r="D34" s="66"/>
      <c r="E34" s="64"/>
      <c r="F34" s="64"/>
      <c r="G34" s="64"/>
      <c r="H34" s="65"/>
    </row>
    <row r="35" spans="1:13" s="18" customFormat="1" x14ac:dyDescent="0.2">
      <c r="A35" s="15"/>
      <c r="B35" s="16" t="s">
        <v>21</v>
      </c>
      <c r="C35" s="17">
        <f>(C33+C34)*0.08</f>
        <v>0</v>
      </c>
      <c r="D35" s="67"/>
      <c r="E35" s="67"/>
      <c r="F35" s="67"/>
      <c r="G35" s="67"/>
      <c r="H35" s="67"/>
      <c r="K35" s="41"/>
      <c r="M35" s="56"/>
    </row>
    <row r="36" spans="1:13" x14ac:dyDescent="0.2">
      <c r="A36" s="62" t="s">
        <v>19</v>
      </c>
      <c r="B36" s="62"/>
      <c r="C36" s="19">
        <f>C31+C33+C35+C34+C32</f>
        <v>14580.000000000002</v>
      </c>
      <c r="D36" s="68"/>
      <c r="E36" s="68"/>
      <c r="F36" s="68"/>
      <c r="G36" s="68"/>
      <c r="H36" s="68"/>
    </row>
    <row r="37" spans="1:13" x14ac:dyDescent="0.2">
      <c r="A37" s="57"/>
      <c r="B37" s="57"/>
      <c r="C37" s="57"/>
      <c r="D37" s="57"/>
      <c r="E37" s="57"/>
      <c r="F37" s="57"/>
      <c r="G37" s="57"/>
      <c r="H37" s="57"/>
    </row>
    <row r="38" spans="1:13" ht="12.75" customHeight="1" x14ac:dyDescent="0.2">
      <c r="A38" s="58" t="s">
        <v>86</v>
      </c>
      <c r="B38" s="58"/>
      <c r="C38" s="58"/>
      <c r="D38" s="58"/>
      <c r="E38" s="58"/>
      <c r="F38" s="58"/>
      <c r="G38" s="58"/>
      <c r="H38" s="58"/>
    </row>
    <row r="39" spans="1:13" x14ac:dyDescent="0.2">
      <c r="A39" s="58"/>
      <c r="B39" s="58"/>
      <c r="C39" s="58"/>
      <c r="D39" s="58"/>
      <c r="E39" s="58"/>
      <c r="F39" s="58"/>
      <c r="G39" s="58"/>
      <c r="H39" s="58"/>
    </row>
    <row r="40" spans="1:13" x14ac:dyDescent="0.2">
      <c r="A40" s="58"/>
      <c r="B40" s="58"/>
      <c r="C40" s="58"/>
      <c r="D40" s="58"/>
      <c r="E40" s="58"/>
      <c r="F40" s="58"/>
      <c r="G40" s="58"/>
      <c r="H40" s="58"/>
    </row>
    <row r="41" spans="1:13" x14ac:dyDescent="0.2">
      <c r="A41" s="58"/>
      <c r="B41" s="58"/>
      <c r="C41" s="58"/>
      <c r="D41" s="58"/>
      <c r="E41" s="58"/>
      <c r="F41" s="58"/>
      <c r="G41" s="58"/>
      <c r="H41" s="58"/>
    </row>
    <row r="42" spans="1:13" x14ac:dyDescent="0.2">
      <c r="A42" s="58"/>
      <c r="B42" s="58"/>
      <c r="C42" s="58"/>
      <c r="D42" s="58"/>
      <c r="E42" s="58"/>
      <c r="F42" s="58"/>
      <c r="G42" s="58"/>
      <c r="H42" s="58"/>
    </row>
    <row r="43" spans="1:13" x14ac:dyDescent="0.2">
      <c r="A43" s="58"/>
      <c r="B43" s="58"/>
      <c r="C43" s="58"/>
      <c r="D43" s="58"/>
      <c r="E43" s="58"/>
      <c r="F43" s="58"/>
      <c r="G43" s="58"/>
      <c r="H43" s="58"/>
    </row>
    <row r="44" spans="1:13" x14ac:dyDescent="0.2">
      <c r="A44" s="58"/>
      <c r="B44" s="58"/>
      <c r="C44" s="58"/>
      <c r="D44" s="58"/>
      <c r="E44" s="58"/>
      <c r="F44" s="58"/>
      <c r="G44" s="58"/>
      <c r="H44" s="58"/>
    </row>
    <row r="45" spans="1:13" x14ac:dyDescent="0.2">
      <c r="A45" s="5"/>
      <c r="B45" s="20">
        <f ca="1">TODAY( )</f>
        <v>42969</v>
      </c>
      <c r="C45" s="5"/>
      <c r="D45" s="5"/>
      <c r="E45" s="5"/>
      <c r="F45" s="5"/>
      <c r="G45" s="5"/>
      <c r="H45" s="5"/>
    </row>
    <row r="46" spans="1:13" x14ac:dyDescent="0.2">
      <c r="A46" s="5"/>
      <c r="B46" s="5" t="s">
        <v>10</v>
      </c>
      <c r="C46" s="5"/>
      <c r="D46" s="5"/>
      <c r="E46" s="5" t="s">
        <v>11</v>
      </c>
      <c r="F46" s="5"/>
      <c r="G46" s="5"/>
      <c r="H46" s="5"/>
    </row>
    <row r="47" spans="1:13" x14ac:dyDescent="0.2">
      <c r="A47" s="5"/>
      <c r="B47" s="5" t="s">
        <v>12</v>
      </c>
      <c r="C47" s="5" t="s">
        <v>23</v>
      </c>
      <c r="D47" s="5"/>
      <c r="E47" s="5" t="s">
        <v>12</v>
      </c>
      <c r="F47" s="21"/>
      <c r="G47" s="5"/>
      <c r="H47" s="5"/>
    </row>
    <row r="48" spans="1:13" x14ac:dyDescent="0.2">
      <c r="A48" s="5"/>
      <c r="B48" s="5"/>
      <c r="C48" s="5"/>
      <c r="D48" s="5"/>
      <c r="E48" s="5"/>
      <c r="F48" s="21"/>
      <c r="G48" s="5"/>
      <c r="H48" s="5"/>
    </row>
    <row r="49" spans="1:8" x14ac:dyDescent="0.2">
      <c r="A49" s="5"/>
      <c r="B49" s="5" t="s">
        <v>13</v>
      </c>
      <c r="C49" s="5"/>
      <c r="D49" s="5"/>
      <c r="E49" s="5" t="s">
        <v>13</v>
      </c>
      <c r="F49" s="21"/>
      <c r="G49" s="5"/>
      <c r="H49" s="5"/>
    </row>
    <row r="50" spans="1:8" x14ac:dyDescent="0.2">
      <c r="A50" s="5"/>
      <c r="B50" s="5"/>
      <c r="C50" s="5"/>
      <c r="D50" s="5"/>
      <c r="E50" s="5"/>
      <c r="F50" s="21"/>
      <c r="G50" s="5"/>
      <c r="H50" s="5"/>
    </row>
    <row r="51" spans="1:8" x14ac:dyDescent="0.2">
      <c r="A51" s="5"/>
      <c r="B51" s="5" t="s">
        <v>14</v>
      </c>
      <c r="C51" s="5"/>
      <c r="D51" s="5"/>
      <c r="E51" s="5" t="s">
        <v>14</v>
      </c>
      <c r="F51" s="21"/>
      <c r="G51" s="5"/>
      <c r="H51" s="5"/>
    </row>
    <row r="52" spans="1:8" x14ac:dyDescent="0.2">
      <c r="A52" s="5"/>
      <c r="B52" s="5"/>
      <c r="C52" s="5"/>
      <c r="D52" s="5"/>
      <c r="E52" s="5"/>
      <c r="F52" s="5"/>
      <c r="G52" s="5"/>
      <c r="H52" s="5"/>
    </row>
    <row r="53" spans="1:8" x14ac:dyDescent="0.2">
      <c r="A53" s="5"/>
      <c r="B53" s="5"/>
      <c r="C53" s="5"/>
      <c r="D53" s="5"/>
      <c r="E53" s="5"/>
      <c r="F53" s="5"/>
      <c r="G53" s="5"/>
      <c r="H53" s="5"/>
    </row>
    <row r="54" spans="1:8" x14ac:dyDescent="0.2">
      <c r="A54" s="5"/>
      <c r="B54" s="5"/>
      <c r="C54" s="5"/>
      <c r="D54" s="5"/>
      <c r="E54" s="5"/>
      <c r="F54" s="5"/>
      <c r="G54" s="5"/>
      <c r="H54" s="5"/>
    </row>
  </sheetData>
  <mergeCells count="41">
    <mergeCell ref="D30:H30"/>
    <mergeCell ref="C1:E2"/>
    <mergeCell ref="C3:E4"/>
    <mergeCell ref="A11:B11"/>
    <mergeCell ref="C11:H11"/>
    <mergeCell ref="A5:H5"/>
    <mergeCell ref="A6:H10"/>
    <mergeCell ref="A18:B18"/>
    <mergeCell ref="C18:H18"/>
    <mergeCell ref="A12:B12"/>
    <mergeCell ref="C12:H12"/>
    <mergeCell ref="A13:B13"/>
    <mergeCell ref="C13:H13"/>
    <mergeCell ref="A14:B14"/>
    <mergeCell ref="C14:H14"/>
    <mergeCell ref="A15:B15"/>
    <mergeCell ref="C15:H15"/>
    <mergeCell ref="C16:D16"/>
    <mergeCell ref="A17:B17"/>
    <mergeCell ref="C17:H17"/>
    <mergeCell ref="D29:H29"/>
    <mergeCell ref="A19:B19"/>
    <mergeCell ref="E19:H19"/>
    <mergeCell ref="B20:H20"/>
    <mergeCell ref="A21:H21"/>
    <mergeCell ref="D22:H22"/>
    <mergeCell ref="D23:H23"/>
    <mergeCell ref="D24:H24"/>
    <mergeCell ref="D25:H25"/>
    <mergeCell ref="D26:H26"/>
    <mergeCell ref="D27:H27"/>
    <mergeCell ref="D28:H28"/>
    <mergeCell ref="A37:H37"/>
    <mergeCell ref="A38:H44"/>
    <mergeCell ref="D31:H31"/>
    <mergeCell ref="D32:H32"/>
    <mergeCell ref="D33:H33"/>
    <mergeCell ref="D34:H34"/>
    <mergeCell ref="D35:H35"/>
    <mergeCell ref="A36:B36"/>
    <mergeCell ref="D36:H36"/>
  </mergeCells>
  <pageMargins left="0.39370078740157483" right="0.39370078740157483" top="0.78740157480314965" bottom="0.78740157480314965" header="0" footer="0"/>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10</xdr:col>
                    <xdr:colOff>28575</xdr:colOff>
                    <xdr:row>0</xdr:row>
                    <xdr:rowOff>28575</xdr:rowOff>
                  </from>
                  <to>
                    <xdr:col>10</xdr:col>
                    <xdr:colOff>2914650</xdr:colOff>
                    <xdr:row>0</xdr:row>
                    <xdr:rowOff>247650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10</xdr:col>
                    <xdr:colOff>38100</xdr:colOff>
                    <xdr:row>1</xdr:row>
                    <xdr:rowOff>28575</xdr:rowOff>
                  </from>
                  <to>
                    <xdr:col>10</xdr:col>
                    <xdr:colOff>2914650</xdr:colOff>
                    <xdr:row>2</xdr:row>
                    <xdr:rowOff>0</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10</xdr:col>
                    <xdr:colOff>38100</xdr:colOff>
                    <xdr:row>2</xdr:row>
                    <xdr:rowOff>19050</xdr:rowOff>
                  </from>
                  <to>
                    <xdr:col>10</xdr:col>
                    <xdr:colOff>2914650</xdr:colOff>
                    <xdr:row>2</xdr:row>
                    <xdr:rowOff>247650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10</xdr:col>
                    <xdr:colOff>28575</xdr:colOff>
                    <xdr:row>3</xdr:row>
                    <xdr:rowOff>28575</xdr:rowOff>
                  </from>
                  <to>
                    <xdr:col>10</xdr:col>
                    <xdr:colOff>2905125</xdr:colOff>
                    <xdr:row>3</xdr:row>
                    <xdr:rowOff>238125</xdr:rowOff>
                  </to>
                </anchor>
              </controlPr>
            </control>
          </mc:Choice>
        </mc:AlternateContent>
        <mc:AlternateContent xmlns:mc="http://schemas.openxmlformats.org/markup-compatibility/2006">
          <mc:Choice Requires="x14">
            <control shapeId="4102" r:id="rId8" name="Drop Down 6">
              <controlPr defaultSize="0" autoLine="0" autoPict="0">
                <anchor moveWithCells="1">
                  <from>
                    <xdr:col>10</xdr:col>
                    <xdr:colOff>28575</xdr:colOff>
                    <xdr:row>4</xdr:row>
                    <xdr:rowOff>28575</xdr:rowOff>
                  </from>
                  <to>
                    <xdr:col>10</xdr:col>
                    <xdr:colOff>2905125</xdr:colOff>
                    <xdr:row>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Program Adları ve Fiyatları</vt:lpstr>
      <vt:lpstr>Taahhütname</vt:lpstr>
      <vt:lpstr>Taahhütname!Yazdırma_Alanı</vt:lpstr>
    </vt:vector>
  </TitlesOfParts>
  <Company>KMYO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Levent Koç</cp:lastModifiedBy>
  <cp:lastPrinted>2017-08-22T11:53:18Z</cp:lastPrinted>
  <dcterms:created xsi:type="dcterms:W3CDTF">2009-08-28T07:47:18Z</dcterms:created>
  <dcterms:modified xsi:type="dcterms:W3CDTF">2017-08-22T12:44:21Z</dcterms:modified>
</cp:coreProperties>
</file>